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SAA\Documents\CCPG Engenharia\Tabelas técnicas CCPG\"/>
    </mc:Choice>
  </mc:AlternateContent>
  <xr:revisionPtr revIDLastSave="0" documentId="13_ncr:1_{BAFDDCEE-17EC-40D0-BD60-735AE8028BD5}" xr6:coauthVersionLast="33" xr6:coauthVersionMax="33" xr10:uidLastSave="{00000000-0000-0000-0000-000000000000}"/>
  <bookViews>
    <workbookView xWindow="0" yWindow="0" windowWidth="24000" windowHeight="9525" xr2:uid="{00000000-000D-0000-FFFF-FFFF00000000}"/>
  </bookViews>
  <sheets>
    <sheet name="Rev 3" sheetId="4" r:id="rId1"/>
    <sheet name="Dados" sheetId="2" state="hidden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4" l="1"/>
  <c r="H37" i="4" s="1"/>
  <c r="H15" i="4"/>
  <c r="H33" i="4" l="1"/>
  <c r="H38" i="4" s="1"/>
  <c r="H32" i="4"/>
  <c r="H34" i="4" s="1"/>
  <c r="H35" i="4" s="1"/>
  <c r="H31" i="4"/>
  <c r="H14" i="4"/>
  <c r="H13" i="4"/>
  <c r="H16" i="4" l="1"/>
</calcChain>
</file>

<file path=xl/sharedStrings.xml><?xml version="1.0" encoding="utf-8"?>
<sst xmlns="http://schemas.openxmlformats.org/spreadsheetml/2006/main" count="79" uniqueCount="42">
  <si>
    <t>Número de medidores por circuito</t>
  </si>
  <si>
    <t>Potência do TC</t>
  </si>
  <si>
    <t>Impedância do cabo entre TC e painel (ohm/km)</t>
  </si>
  <si>
    <t>Resistência</t>
  </si>
  <si>
    <t>Reatância</t>
  </si>
  <si>
    <t>Impedância do cabo interno do painel (ohm/km)</t>
  </si>
  <si>
    <t>Distância entre TC e painel</t>
  </si>
  <si>
    <t>Distância entre as conexões internas do painel</t>
  </si>
  <si>
    <t>Corrente no secundário do TC</t>
  </si>
  <si>
    <t>Módulo da impedância do cabo entre TC e o painel (ohm/km)</t>
  </si>
  <si>
    <t>Módulo da impedância do cabo interno do painel (ohm/km)</t>
  </si>
  <si>
    <t>Potência da carga total monofásica (VA)</t>
  </si>
  <si>
    <t>Distância máxima para o cabo entre o TC e Painel</t>
  </si>
  <si>
    <t>VA</t>
  </si>
  <si>
    <t>Ω/km</t>
  </si>
  <si>
    <t>m</t>
  </si>
  <si>
    <t>A</t>
  </si>
  <si>
    <t>CÁLCULO DA PERDA NO CIRCUITO DOS TCs</t>
  </si>
  <si>
    <t>CÁLCULO DA PERDA NO CIRCUITO DOS TPs</t>
  </si>
  <si>
    <t>Consumo total do medidor - Circuito de tensão</t>
  </si>
  <si>
    <t>Consumo total do medidor - Circuito de corrente</t>
  </si>
  <si>
    <t>Potência do TP</t>
  </si>
  <si>
    <t>DADOS DOS CABOS ELÉTRICOS</t>
  </si>
  <si>
    <t>Fontes: Tabela 02 Pirelli pg. 48 e Tabela 7-B ficap pg. 31</t>
  </si>
  <si>
    <t>SEÇÃO</t>
  </si>
  <si>
    <t>CAPACIDADE DE CORRENTE (A)</t>
  </si>
  <si>
    <t>Rca</t>
  </si>
  <si>
    <t>Xl</t>
  </si>
  <si>
    <t>CAPACIDADE DE CORRENTE (A) TABELA PROMON</t>
  </si>
  <si>
    <t>V</t>
  </si>
  <si>
    <t>Distância entre TP e painel</t>
  </si>
  <si>
    <t>Impedância do cabo entre TP e painel (ohm/km)</t>
  </si>
  <si>
    <t>Corrente máxima que circulará pela bobina de potencial</t>
  </si>
  <si>
    <t>Queda de tensão máxima no circuito de tensão</t>
  </si>
  <si>
    <t>%</t>
  </si>
  <si>
    <t>Impedância de entrada do medidor</t>
  </si>
  <si>
    <t>MΩ</t>
  </si>
  <si>
    <t>Distância máxima para o cabo entre o TP e o Painel</t>
  </si>
  <si>
    <t>Tensão no secundário do TP</t>
  </si>
  <si>
    <t>Consumo máximo - Alimentação Auxiliar</t>
  </si>
  <si>
    <r>
      <t>Corrente no circuito de potencial (1</t>
    </r>
    <r>
      <rPr>
        <sz val="11"/>
        <color theme="1"/>
        <rFont val="Calibri"/>
        <family val="2"/>
      </rPr>
      <t>φ)</t>
    </r>
  </si>
  <si>
    <r>
      <t>Potência total no circuito de potencial (1</t>
    </r>
    <r>
      <rPr>
        <sz val="11"/>
        <color theme="1"/>
        <rFont val="Calibri"/>
        <family val="2"/>
      </rPr>
      <t>φ)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</si>
</sst>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"/>
    <numFmt numFmtId="166" formatCode="0.00000"/>
    <numFmt numFmtId="167" formatCode="0.000"/>
    <numFmt numFmtId="168" formatCode="0.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6" fontId="0" fillId="4" borderId="1" xfId="0" applyNumberForma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3" borderId="1" xfId="0" applyFill="1" applyBorder="1" applyAlignment="1">
      <alignment vertical="center"/>
    </xf>
    <xf numFmtId="165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6" fontId="0" fillId="5" borderId="1" xfId="0" applyNumberFormat="1" applyFill="1" applyBorder="1" applyAlignment="1">
      <alignment horizontal="center" vertical="center"/>
    </xf>
    <xf numFmtId="168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8"/>
  <sheetViews>
    <sheetView showGridLines="0" tabSelected="1" workbookViewId="0">
      <selection activeCell="I36" sqref="I36"/>
    </sheetView>
  </sheetViews>
  <sheetFormatPr defaultColWidth="8.85546875" defaultRowHeight="15" x14ac:dyDescent="0.25"/>
  <cols>
    <col min="1" max="6" width="8.85546875" style="1"/>
    <col min="7" max="7" width="10.140625" style="1" bestFit="1" customWidth="1"/>
    <col min="8" max="16384" width="8.85546875" style="1"/>
  </cols>
  <sheetData>
    <row r="2" spans="2:9" x14ac:dyDescent="0.25">
      <c r="B2" s="27" t="s">
        <v>17</v>
      </c>
      <c r="C2" s="27"/>
      <c r="D2" s="27"/>
      <c r="E2" s="27"/>
      <c r="F2" s="27"/>
      <c r="G2" s="27"/>
      <c r="H2" s="27"/>
      <c r="I2" s="27"/>
    </row>
    <row r="3" spans="2:9" x14ac:dyDescent="0.25">
      <c r="B3" s="28" t="s">
        <v>0</v>
      </c>
      <c r="C3" s="28"/>
      <c r="D3" s="28"/>
      <c r="E3" s="28"/>
      <c r="F3" s="28"/>
      <c r="G3" s="28"/>
      <c r="H3" s="8">
        <v>1</v>
      </c>
      <c r="I3" s="6"/>
    </row>
    <row r="4" spans="2:9" x14ac:dyDescent="0.25">
      <c r="B4" s="28" t="s">
        <v>20</v>
      </c>
      <c r="C4" s="28"/>
      <c r="D4" s="28"/>
      <c r="E4" s="28"/>
      <c r="F4" s="28"/>
      <c r="G4" s="28"/>
      <c r="H4" s="9">
        <v>0.05</v>
      </c>
      <c r="I4" s="6" t="s">
        <v>13</v>
      </c>
    </row>
    <row r="5" spans="2:9" x14ac:dyDescent="0.25">
      <c r="B5" s="28" t="s">
        <v>1</v>
      </c>
      <c r="C5" s="28"/>
      <c r="D5" s="28"/>
      <c r="E5" s="28"/>
      <c r="F5" s="28"/>
      <c r="G5" s="28"/>
      <c r="H5" s="9">
        <v>12.5</v>
      </c>
      <c r="I5" s="6" t="s">
        <v>13</v>
      </c>
    </row>
    <row r="6" spans="2:9" x14ac:dyDescent="0.25">
      <c r="B6" s="28" t="s">
        <v>2</v>
      </c>
      <c r="C6" s="28"/>
      <c r="D6" s="28"/>
      <c r="E6" s="28"/>
      <c r="F6" s="28"/>
      <c r="G6" s="22" t="s">
        <v>3</v>
      </c>
      <c r="H6" s="10">
        <v>5.5159000000000002</v>
      </c>
      <c r="I6" s="7" t="s">
        <v>14</v>
      </c>
    </row>
    <row r="7" spans="2:9" x14ac:dyDescent="0.25">
      <c r="B7" s="28"/>
      <c r="C7" s="28"/>
      <c r="D7" s="28"/>
      <c r="E7" s="28"/>
      <c r="F7" s="28"/>
      <c r="G7" s="22" t="s">
        <v>4</v>
      </c>
      <c r="H7" s="10">
        <v>0.151</v>
      </c>
      <c r="I7" s="7" t="s">
        <v>14</v>
      </c>
    </row>
    <row r="8" spans="2:9" x14ac:dyDescent="0.25">
      <c r="B8" s="28" t="s">
        <v>5</v>
      </c>
      <c r="C8" s="28"/>
      <c r="D8" s="28"/>
      <c r="E8" s="28"/>
      <c r="F8" s="28"/>
      <c r="G8" s="22" t="s">
        <v>3</v>
      </c>
      <c r="H8" s="10">
        <v>5.5159000000000002</v>
      </c>
      <c r="I8" s="7" t="s">
        <v>14</v>
      </c>
    </row>
    <row r="9" spans="2:9" x14ac:dyDescent="0.25">
      <c r="B9" s="28"/>
      <c r="C9" s="28"/>
      <c r="D9" s="28"/>
      <c r="E9" s="28"/>
      <c r="F9" s="28"/>
      <c r="G9" s="22" t="s">
        <v>4</v>
      </c>
      <c r="H9" s="10">
        <v>0.151</v>
      </c>
      <c r="I9" s="7" t="s">
        <v>14</v>
      </c>
    </row>
    <row r="10" spans="2:9" x14ac:dyDescent="0.25">
      <c r="B10" s="28" t="s">
        <v>6</v>
      </c>
      <c r="C10" s="28"/>
      <c r="D10" s="28"/>
      <c r="E10" s="28"/>
      <c r="F10" s="28"/>
      <c r="G10" s="28"/>
      <c r="H10" s="9">
        <v>4</v>
      </c>
      <c r="I10" s="6" t="s">
        <v>15</v>
      </c>
    </row>
    <row r="11" spans="2:9" x14ac:dyDescent="0.25">
      <c r="B11" s="28" t="s">
        <v>7</v>
      </c>
      <c r="C11" s="28"/>
      <c r="D11" s="28"/>
      <c r="E11" s="28"/>
      <c r="F11" s="28"/>
      <c r="G11" s="28"/>
      <c r="H11" s="9">
        <v>1</v>
      </c>
      <c r="I11" s="6" t="s">
        <v>15</v>
      </c>
    </row>
    <row r="12" spans="2:9" x14ac:dyDescent="0.25">
      <c r="B12" s="28" t="s">
        <v>8</v>
      </c>
      <c r="C12" s="28"/>
      <c r="D12" s="28"/>
      <c r="E12" s="28"/>
      <c r="F12" s="28"/>
      <c r="G12" s="28"/>
      <c r="H12" s="11">
        <v>5</v>
      </c>
      <c r="I12" s="6" t="s">
        <v>16</v>
      </c>
    </row>
    <row r="13" spans="2:9" x14ac:dyDescent="0.25">
      <c r="B13" s="30" t="s">
        <v>9</v>
      </c>
      <c r="C13" s="30"/>
      <c r="D13" s="30"/>
      <c r="E13" s="30"/>
      <c r="F13" s="30"/>
      <c r="G13" s="30"/>
      <c r="H13" s="2">
        <f>SQRT(H6^2+H7^2)</f>
        <v>5.5179664560415738</v>
      </c>
      <c r="I13" s="3" t="s">
        <v>14</v>
      </c>
    </row>
    <row r="14" spans="2:9" x14ac:dyDescent="0.25">
      <c r="B14" s="30" t="s">
        <v>10</v>
      </c>
      <c r="C14" s="30"/>
      <c r="D14" s="30"/>
      <c r="E14" s="30"/>
      <c r="F14" s="30"/>
      <c r="G14" s="30"/>
      <c r="H14" s="2">
        <f>SQRT(H8^2+H9^2)</f>
        <v>5.5179664560415738</v>
      </c>
      <c r="I14" s="3" t="s">
        <v>14</v>
      </c>
    </row>
    <row r="15" spans="2:9" x14ac:dyDescent="0.25">
      <c r="B15" s="31" t="s">
        <v>11</v>
      </c>
      <c r="C15" s="31"/>
      <c r="D15" s="31"/>
      <c r="E15" s="31"/>
      <c r="F15" s="31"/>
      <c r="G15" s="31"/>
      <c r="H15" s="23">
        <f>((2*H11*H8*H12^2)/1000)+((2*H10*H6*H12^2)/1000)+(2*H4)</f>
        <v>1.4789750000000002</v>
      </c>
      <c r="I15" s="24" t="s">
        <v>13</v>
      </c>
    </row>
    <row r="16" spans="2:9" x14ac:dyDescent="0.25">
      <c r="B16" s="30" t="s">
        <v>12</v>
      </c>
      <c r="C16" s="30"/>
      <c r="D16" s="30"/>
      <c r="E16" s="30"/>
      <c r="F16" s="30"/>
      <c r="G16" s="30"/>
      <c r="H16" s="5">
        <f>(1000/(2*H13*H12^2))*(H5-((2*H11*H14*H12^2)/1000)-(H3*H4))</f>
        <v>44.125319623386268</v>
      </c>
      <c r="I16" s="4" t="s">
        <v>15</v>
      </c>
    </row>
    <row r="18" spans="2:9" x14ac:dyDescent="0.25">
      <c r="B18" s="27" t="s">
        <v>18</v>
      </c>
      <c r="C18" s="27"/>
      <c r="D18" s="27"/>
      <c r="E18" s="27"/>
      <c r="F18" s="27"/>
      <c r="G18" s="27"/>
      <c r="H18" s="27"/>
      <c r="I18" s="27"/>
    </row>
    <row r="19" spans="2:9" x14ac:dyDescent="0.25">
      <c r="B19" s="28" t="s">
        <v>0</v>
      </c>
      <c r="C19" s="28"/>
      <c r="D19" s="28"/>
      <c r="E19" s="28"/>
      <c r="F19" s="28"/>
      <c r="G19" s="28"/>
      <c r="H19" s="8">
        <v>1</v>
      </c>
      <c r="I19" s="6"/>
    </row>
    <row r="20" spans="2:9" x14ac:dyDescent="0.25">
      <c r="B20" s="28" t="s">
        <v>19</v>
      </c>
      <c r="C20" s="28"/>
      <c r="D20" s="28"/>
      <c r="E20" s="28"/>
      <c r="F20" s="28"/>
      <c r="G20" s="28"/>
      <c r="H20" s="12">
        <v>0.6</v>
      </c>
      <c r="I20" s="6" t="s">
        <v>13</v>
      </c>
    </row>
    <row r="21" spans="2:9" x14ac:dyDescent="0.25">
      <c r="B21" s="28" t="s">
        <v>39</v>
      </c>
      <c r="C21" s="28"/>
      <c r="D21" s="28"/>
      <c r="E21" s="28"/>
      <c r="F21" s="28"/>
      <c r="G21" s="28"/>
      <c r="H21" s="12">
        <v>5</v>
      </c>
      <c r="I21" s="6" t="s">
        <v>13</v>
      </c>
    </row>
    <row r="22" spans="2:9" x14ac:dyDescent="0.25">
      <c r="B22" s="28" t="s">
        <v>21</v>
      </c>
      <c r="C22" s="28"/>
      <c r="D22" s="28"/>
      <c r="E22" s="28"/>
      <c r="F22" s="28"/>
      <c r="G22" s="28"/>
      <c r="H22" s="9">
        <v>75</v>
      </c>
      <c r="I22" s="6" t="s">
        <v>13</v>
      </c>
    </row>
    <row r="23" spans="2:9" x14ac:dyDescent="0.25">
      <c r="B23" s="28" t="s">
        <v>31</v>
      </c>
      <c r="C23" s="28"/>
      <c r="D23" s="28"/>
      <c r="E23" s="28"/>
      <c r="F23" s="28"/>
      <c r="G23" s="22" t="s">
        <v>3</v>
      </c>
      <c r="H23" s="10">
        <v>8.8660999999999994</v>
      </c>
      <c r="I23" s="7" t="s">
        <v>14</v>
      </c>
    </row>
    <row r="24" spans="2:9" x14ac:dyDescent="0.25">
      <c r="B24" s="28"/>
      <c r="C24" s="28"/>
      <c r="D24" s="28"/>
      <c r="E24" s="28"/>
      <c r="F24" s="28"/>
      <c r="G24" s="22" t="s">
        <v>4</v>
      </c>
      <c r="H24" s="10">
        <v>0.155</v>
      </c>
      <c r="I24" s="7" t="s">
        <v>14</v>
      </c>
    </row>
    <row r="25" spans="2:9" x14ac:dyDescent="0.25">
      <c r="B25" s="28" t="s">
        <v>5</v>
      </c>
      <c r="C25" s="28"/>
      <c r="D25" s="28"/>
      <c r="E25" s="28"/>
      <c r="F25" s="28"/>
      <c r="G25" s="22" t="s">
        <v>3</v>
      </c>
      <c r="H25" s="10">
        <v>8.8660999999999994</v>
      </c>
      <c r="I25" s="7" t="s">
        <v>14</v>
      </c>
    </row>
    <row r="26" spans="2:9" x14ac:dyDescent="0.25">
      <c r="B26" s="28"/>
      <c r="C26" s="28"/>
      <c r="D26" s="28"/>
      <c r="E26" s="28"/>
      <c r="F26" s="28"/>
      <c r="G26" s="22" t="s">
        <v>4</v>
      </c>
      <c r="H26" s="10">
        <v>0.155</v>
      </c>
      <c r="I26" s="7" t="s">
        <v>14</v>
      </c>
    </row>
    <row r="27" spans="2:9" x14ac:dyDescent="0.25">
      <c r="B27" s="32" t="s">
        <v>35</v>
      </c>
      <c r="C27" s="33"/>
      <c r="D27" s="33"/>
      <c r="E27" s="33"/>
      <c r="F27" s="33"/>
      <c r="G27" s="34"/>
      <c r="H27" s="10">
        <v>5</v>
      </c>
      <c r="I27" s="7" t="s">
        <v>36</v>
      </c>
    </row>
    <row r="28" spans="2:9" x14ac:dyDescent="0.25">
      <c r="B28" s="28" t="s">
        <v>30</v>
      </c>
      <c r="C28" s="28"/>
      <c r="D28" s="28"/>
      <c r="E28" s="28"/>
      <c r="F28" s="28"/>
      <c r="G28" s="28"/>
      <c r="H28" s="9">
        <v>5</v>
      </c>
      <c r="I28" s="6" t="s">
        <v>15</v>
      </c>
    </row>
    <row r="29" spans="2:9" x14ac:dyDescent="0.25">
      <c r="B29" s="28" t="s">
        <v>7</v>
      </c>
      <c r="C29" s="28"/>
      <c r="D29" s="28"/>
      <c r="E29" s="28"/>
      <c r="F29" s="28"/>
      <c r="G29" s="28"/>
      <c r="H29" s="9">
        <v>0</v>
      </c>
      <c r="I29" s="6" t="s">
        <v>15</v>
      </c>
    </row>
    <row r="30" spans="2:9" x14ac:dyDescent="0.25">
      <c r="B30" s="28" t="s">
        <v>38</v>
      </c>
      <c r="C30" s="28"/>
      <c r="D30" s="28"/>
      <c r="E30" s="28"/>
      <c r="F30" s="28"/>
      <c r="G30" s="28"/>
      <c r="H30" s="11">
        <v>115</v>
      </c>
      <c r="I30" s="6" t="s">
        <v>29</v>
      </c>
    </row>
    <row r="31" spans="2:9" x14ac:dyDescent="0.25">
      <c r="B31" s="30" t="s">
        <v>9</v>
      </c>
      <c r="C31" s="30"/>
      <c r="D31" s="30"/>
      <c r="E31" s="30"/>
      <c r="F31" s="30"/>
      <c r="G31" s="30"/>
      <c r="H31" s="2">
        <f>SQRT(H23^2+H24^2)</f>
        <v>8.8674547763154674</v>
      </c>
      <c r="I31" s="3" t="s">
        <v>14</v>
      </c>
    </row>
    <row r="32" spans="2:9" x14ac:dyDescent="0.25">
      <c r="B32" s="30" t="s">
        <v>10</v>
      </c>
      <c r="C32" s="30"/>
      <c r="D32" s="30"/>
      <c r="E32" s="30"/>
      <c r="F32" s="30"/>
      <c r="G32" s="30"/>
      <c r="H32" s="2">
        <f>SQRT(H25^2+H26^2)</f>
        <v>8.8674547763154674</v>
      </c>
      <c r="I32" s="3" t="s">
        <v>14</v>
      </c>
    </row>
    <row r="33" spans="2:9" x14ac:dyDescent="0.25">
      <c r="B33" s="31" t="s">
        <v>32</v>
      </c>
      <c r="C33" s="31"/>
      <c r="D33" s="31"/>
      <c r="E33" s="31"/>
      <c r="F33" s="31"/>
      <c r="G33" s="31"/>
      <c r="H33" s="25">
        <f>((3*H19*H20)+(2*H21))/(SQRT(3)*H30*0.8)</f>
        <v>7.4051447569973741E-2</v>
      </c>
      <c r="I33" s="24" t="s">
        <v>16</v>
      </c>
    </row>
    <row r="34" spans="2:9" x14ac:dyDescent="0.25">
      <c r="B34" s="31" t="s">
        <v>33</v>
      </c>
      <c r="C34" s="31"/>
      <c r="D34" s="31"/>
      <c r="E34" s="31"/>
      <c r="F34" s="31"/>
      <c r="G34" s="31"/>
      <c r="H34" s="26">
        <f>(SQRT(3)*(H32*H27*(H22*0.8+H23*0.6))/1000)+(SQRT(3)*(H32*H28*(H24*0.8+H25*0.6))/1000)</f>
        <v>5.4342274820681338</v>
      </c>
      <c r="I34" s="24" t="s">
        <v>29</v>
      </c>
    </row>
    <row r="35" spans="2:9" x14ac:dyDescent="0.25">
      <c r="B35" s="31" t="s">
        <v>33</v>
      </c>
      <c r="C35" s="31"/>
      <c r="D35" s="31"/>
      <c r="E35" s="31"/>
      <c r="F35" s="31"/>
      <c r="G35" s="31"/>
      <c r="H35" s="26">
        <f>(H34/H30)*100</f>
        <v>4.725415201798377</v>
      </c>
      <c r="I35" s="24" t="s">
        <v>34</v>
      </c>
    </row>
    <row r="36" spans="2:9" x14ac:dyDescent="0.25">
      <c r="B36" s="31" t="s">
        <v>40</v>
      </c>
      <c r="C36" s="31"/>
      <c r="D36" s="31"/>
      <c r="E36" s="31"/>
      <c r="F36" s="31"/>
      <c r="G36" s="31"/>
      <c r="H36" s="25">
        <f>(H20+H21)/H30</f>
        <v>4.8695652173913043E-2</v>
      </c>
      <c r="I36" s="24" t="s">
        <v>16</v>
      </c>
    </row>
    <row r="37" spans="2:9" x14ac:dyDescent="0.25">
      <c r="B37" s="31" t="s">
        <v>41</v>
      </c>
      <c r="C37" s="31"/>
      <c r="D37" s="31"/>
      <c r="E37" s="31"/>
      <c r="F37" s="31"/>
      <c r="G37" s="31"/>
      <c r="H37" s="25">
        <f>H20+H21+((2*H28/1000)*H23*H36^2)+((2*H29/1000)*H25*H36^2)</f>
        <v>5.6002102388627595</v>
      </c>
      <c r="I37" s="24" t="s">
        <v>13</v>
      </c>
    </row>
    <row r="38" spans="2:9" x14ac:dyDescent="0.25">
      <c r="B38" s="29" t="s">
        <v>37</v>
      </c>
      <c r="C38" s="29"/>
      <c r="D38" s="29"/>
      <c r="E38" s="29"/>
      <c r="F38" s="29"/>
      <c r="G38" s="29"/>
      <c r="H38" s="4">
        <f>0.5*(1000/(H23*0.8+H24*0.6))*(((0.05*H30)/(100*H33*SQRT(3)))-((H25*H29*0.8)/1000)-(H26*H29*0.6)/1000)</f>
        <v>31.193471415175509</v>
      </c>
      <c r="I38" s="4" t="s">
        <v>15</v>
      </c>
    </row>
  </sheetData>
  <mergeCells count="32">
    <mergeCell ref="B8:F9"/>
    <mergeCell ref="B34:G34"/>
    <mergeCell ref="B36:G36"/>
    <mergeCell ref="B2:I2"/>
    <mergeCell ref="B3:G3"/>
    <mergeCell ref="B4:G4"/>
    <mergeCell ref="B5:G5"/>
    <mergeCell ref="B6:F7"/>
    <mergeCell ref="B23:F24"/>
    <mergeCell ref="B10:G10"/>
    <mergeCell ref="B11:G11"/>
    <mergeCell ref="B12:G12"/>
    <mergeCell ref="B13:G13"/>
    <mergeCell ref="B14:G14"/>
    <mergeCell ref="B15:G15"/>
    <mergeCell ref="B16:G16"/>
    <mergeCell ref="B18:I18"/>
    <mergeCell ref="B19:G19"/>
    <mergeCell ref="B20:G20"/>
    <mergeCell ref="B22:G22"/>
    <mergeCell ref="B38:G38"/>
    <mergeCell ref="B21:G21"/>
    <mergeCell ref="B32:G32"/>
    <mergeCell ref="B33:G33"/>
    <mergeCell ref="B35:G35"/>
    <mergeCell ref="B37:G37"/>
    <mergeCell ref="B25:F26"/>
    <mergeCell ref="B27:G27"/>
    <mergeCell ref="B28:G28"/>
    <mergeCell ref="B29:G29"/>
    <mergeCell ref="B30:G30"/>
    <mergeCell ref="B31:G31"/>
  </mergeCells>
  <pageMargins left="0.511811024" right="0.511811024" top="0.78740157499999996" bottom="0.78740157499999996" header="0.31496062000000002" footer="0.31496062000000002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workbookViewId="0">
      <selection activeCell="I12" sqref="I12"/>
    </sheetView>
  </sheetViews>
  <sheetFormatPr defaultRowHeight="15" x14ac:dyDescent="0.25"/>
  <cols>
    <col min="2" max="2" width="12.5703125" customWidth="1"/>
    <col min="6" max="6" width="17.140625" customWidth="1"/>
  </cols>
  <sheetData>
    <row r="1" spans="1:6" x14ac:dyDescent="0.25">
      <c r="A1" s="13" t="s">
        <v>22</v>
      </c>
    </row>
    <row r="3" spans="1:6" x14ac:dyDescent="0.25">
      <c r="A3" t="s">
        <v>23</v>
      </c>
    </row>
    <row r="4" spans="1:6" ht="33.75" x14ac:dyDescent="0.25">
      <c r="A4" s="14" t="s">
        <v>24</v>
      </c>
      <c r="B4" s="15" t="s">
        <v>25</v>
      </c>
      <c r="C4" s="14" t="s">
        <v>26</v>
      </c>
      <c r="D4" s="14" t="s">
        <v>27</v>
      </c>
      <c r="E4" s="1"/>
      <c r="F4" s="16" t="s">
        <v>28</v>
      </c>
    </row>
    <row r="5" spans="1:6" x14ac:dyDescent="0.25">
      <c r="A5" s="17"/>
      <c r="B5" s="17"/>
    </row>
    <row r="6" spans="1:6" x14ac:dyDescent="0.25">
      <c r="A6" s="18">
        <v>0.5</v>
      </c>
      <c r="B6" s="18">
        <v>8</v>
      </c>
      <c r="C6" s="19">
        <v>14.4777</v>
      </c>
      <c r="D6" s="19">
        <v>0.16900000000000001</v>
      </c>
      <c r="F6" s="20"/>
    </row>
    <row r="7" spans="1:6" x14ac:dyDescent="0.25">
      <c r="A7" s="18">
        <v>0.75</v>
      </c>
      <c r="B7" s="18">
        <v>10</v>
      </c>
      <c r="C7" s="19">
        <v>14.4777</v>
      </c>
      <c r="D7" s="19">
        <v>0.16900000000000001</v>
      </c>
      <c r="F7" s="20"/>
    </row>
    <row r="8" spans="1:6" x14ac:dyDescent="0.25">
      <c r="A8" s="18">
        <v>1</v>
      </c>
      <c r="B8" s="18">
        <v>12</v>
      </c>
      <c r="C8" s="19">
        <v>14.4777</v>
      </c>
      <c r="D8" s="19">
        <v>0.16900000000000001</v>
      </c>
      <c r="F8" s="20"/>
    </row>
    <row r="9" spans="1:6" x14ac:dyDescent="0.25">
      <c r="A9" s="18">
        <v>1.5</v>
      </c>
      <c r="B9" s="18">
        <v>15.5</v>
      </c>
      <c r="C9" s="19">
        <v>14.4777</v>
      </c>
      <c r="D9" s="19">
        <v>0.16900000000000001</v>
      </c>
      <c r="F9" s="20"/>
    </row>
    <row r="10" spans="1:6" x14ac:dyDescent="0.25">
      <c r="A10" s="18">
        <v>2.5</v>
      </c>
      <c r="B10" s="18">
        <v>21</v>
      </c>
      <c r="C10" s="19">
        <v>8.8660999999999994</v>
      </c>
      <c r="D10" s="19">
        <v>0.155</v>
      </c>
      <c r="F10" s="21">
        <v>18</v>
      </c>
    </row>
    <row r="11" spans="1:6" x14ac:dyDescent="0.25">
      <c r="A11" s="18">
        <v>4</v>
      </c>
      <c r="B11" s="18">
        <v>28</v>
      </c>
      <c r="C11" s="19">
        <v>5.5159000000000002</v>
      </c>
      <c r="D11" s="19">
        <v>0.14299999999999999</v>
      </c>
      <c r="F11" s="21">
        <v>24</v>
      </c>
    </row>
    <row r="12" spans="1:6" x14ac:dyDescent="0.25">
      <c r="A12" s="18">
        <v>6</v>
      </c>
      <c r="B12" s="18">
        <v>36</v>
      </c>
      <c r="C12" s="19">
        <v>3.6852999999999998</v>
      </c>
      <c r="D12" s="19">
        <v>0.14000000000000001</v>
      </c>
      <c r="F12" s="21">
        <v>31</v>
      </c>
    </row>
    <row r="13" spans="1:6" x14ac:dyDescent="0.25">
      <c r="A13" s="18">
        <v>10</v>
      </c>
      <c r="B13" s="18">
        <v>50</v>
      </c>
      <c r="C13" s="19">
        <v>2.1897000000000002</v>
      </c>
      <c r="D13" s="19">
        <v>0.12620000000000001</v>
      </c>
      <c r="F13" s="21">
        <v>41</v>
      </c>
    </row>
    <row r="14" spans="1:6" x14ac:dyDescent="0.25">
      <c r="A14" s="18">
        <v>16</v>
      </c>
      <c r="B14" s="18">
        <v>68</v>
      </c>
      <c r="C14" s="19">
        <v>1.3762000000000001</v>
      </c>
      <c r="D14" s="19">
        <v>0.11749999999999999</v>
      </c>
      <c r="F14" s="21">
        <v>55</v>
      </c>
    </row>
    <row r="15" spans="1:6" x14ac:dyDescent="0.25">
      <c r="A15" s="18">
        <v>25</v>
      </c>
      <c r="B15" s="18">
        <v>89</v>
      </c>
      <c r="C15" s="19">
        <v>0.87019999999999997</v>
      </c>
      <c r="D15" s="19">
        <v>0.11459999999999999</v>
      </c>
      <c r="F15" s="21">
        <v>75</v>
      </c>
    </row>
    <row r="16" spans="1:6" x14ac:dyDescent="0.25">
      <c r="A16" s="18">
        <v>35</v>
      </c>
      <c r="B16" s="18">
        <v>110</v>
      </c>
      <c r="C16" s="19">
        <v>0.62749999999999995</v>
      </c>
      <c r="D16" s="19">
        <v>0.1095</v>
      </c>
      <c r="F16" s="21">
        <v>93</v>
      </c>
    </row>
    <row r="17" spans="1:6" x14ac:dyDescent="0.25">
      <c r="A17" s="18">
        <v>50</v>
      </c>
      <c r="B17" s="18">
        <v>134</v>
      </c>
      <c r="C17" s="19">
        <v>0.4637</v>
      </c>
      <c r="D17" s="19">
        <v>0.109</v>
      </c>
      <c r="F17" s="21">
        <v>113</v>
      </c>
    </row>
    <row r="18" spans="1:6" x14ac:dyDescent="0.25">
      <c r="A18" s="18">
        <v>70</v>
      </c>
      <c r="B18" s="18">
        <v>171</v>
      </c>
      <c r="C18" s="19">
        <v>0.32179999999999997</v>
      </c>
      <c r="D18" s="19">
        <v>0.10199999999999999</v>
      </c>
      <c r="F18" s="21">
        <v>147</v>
      </c>
    </row>
    <row r="19" spans="1:6" x14ac:dyDescent="0.25">
      <c r="A19" s="18">
        <v>95</v>
      </c>
      <c r="B19" s="18">
        <v>207</v>
      </c>
      <c r="C19" s="19">
        <v>0.23250000000000001</v>
      </c>
      <c r="D19" s="19">
        <v>0.1</v>
      </c>
      <c r="F19" s="21">
        <v>179</v>
      </c>
    </row>
    <row r="20" spans="1:6" x14ac:dyDescent="0.25">
      <c r="A20" s="18">
        <v>120</v>
      </c>
      <c r="B20" s="18">
        <v>239</v>
      </c>
      <c r="C20" s="19">
        <v>0.18509999999999999</v>
      </c>
      <c r="D20" s="19">
        <v>9.8000000000000004E-2</v>
      </c>
      <c r="F20" s="21">
        <v>239</v>
      </c>
    </row>
    <row r="21" spans="1:6" x14ac:dyDescent="0.25">
      <c r="A21" s="18">
        <v>150</v>
      </c>
      <c r="B21" s="18">
        <v>275</v>
      </c>
      <c r="C21" s="19">
        <v>0.15090000000000001</v>
      </c>
      <c r="D21" s="19">
        <v>0.1024</v>
      </c>
      <c r="F21" s="21">
        <v>242</v>
      </c>
    </row>
    <row r="22" spans="1:6" x14ac:dyDescent="0.25">
      <c r="A22" s="18">
        <v>185</v>
      </c>
      <c r="B22" s="18">
        <v>314</v>
      </c>
      <c r="C22" s="19">
        <v>0.1217</v>
      </c>
      <c r="D22" s="19">
        <v>9.8000000000000004E-2</v>
      </c>
      <c r="F22" s="21">
        <v>276</v>
      </c>
    </row>
    <row r="23" spans="1:6" x14ac:dyDescent="0.25">
      <c r="A23" s="18">
        <v>240</v>
      </c>
      <c r="B23" s="18">
        <v>370</v>
      </c>
      <c r="C23" s="19">
        <v>9.4E-2</v>
      </c>
      <c r="D23" s="19">
        <v>9.8000000000000004E-2</v>
      </c>
      <c r="F23" s="21">
        <v>327</v>
      </c>
    </row>
    <row r="24" spans="1:6" x14ac:dyDescent="0.25">
      <c r="A24" s="18">
        <v>300</v>
      </c>
      <c r="B24" s="18">
        <v>426</v>
      </c>
      <c r="C24" s="19">
        <v>7.8E-2</v>
      </c>
      <c r="D24" s="19">
        <v>9.7000000000000003E-2</v>
      </c>
      <c r="F24" s="21">
        <v>377</v>
      </c>
    </row>
    <row r="25" spans="1:6" x14ac:dyDescent="0.25">
      <c r="A25" s="18">
        <v>400</v>
      </c>
      <c r="B25" s="18">
        <v>510</v>
      </c>
      <c r="C25" s="19">
        <v>6.3E-2</v>
      </c>
      <c r="D25" s="19">
        <v>9.6000000000000002E-2</v>
      </c>
      <c r="F25" s="20"/>
    </row>
    <row r="26" spans="1:6" x14ac:dyDescent="0.25">
      <c r="A26" s="18">
        <v>500</v>
      </c>
      <c r="B26" s="18">
        <v>587</v>
      </c>
      <c r="C26" s="19">
        <v>5.1999999999999998E-2</v>
      </c>
      <c r="D26" s="19">
        <v>9.5000000000000001E-2</v>
      </c>
      <c r="F26" s="20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Rev 3</vt:lpstr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Loilson Vieira</dc:creator>
  <cp:lastModifiedBy>Fernando Stemmler</cp:lastModifiedBy>
  <dcterms:created xsi:type="dcterms:W3CDTF">2017-10-30T16:36:41Z</dcterms:created>
  <dcterms:modified xsi:type="dcterms:W3CDTF">2018-06-07T21:23:15Z</dcterms:modified>
</cp:coreProperties>
</file>